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"/>
    </mc:Choice>
  </mc:AlternateContent>
  <xr:revisionPtr revIDLastSave="0" documentId="13_ncr:1_{C0F66AAF-8BE0-4FCE-9820-A33AB6BAEE6B}" xr6:coauthVersionLast="47" xr6:coauthVersionMax="47" xr10:uidLastSave="{00000000-0000-0000-0000-000000000000}"/>
  <bookViews>
    <workbookView xWindow="20370" yWindow="-120" windowWidth="20730" windowHeight="11160" xr2:uid="{C3628034-96A5-4D70-B5EE-F050796A14DF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0" i="2" l="1"/>
  <c r="P10" i="2"/>
  <c r="M10" i="2"/>
  <c r="L10" i="2"/>
  <c r="J10" i="2"/>
  <c r="H10" i="2"/>
  <c r="G10" i="2"/>
  <c r="D10" i="2"/>
  <c r="I2" i="2"/>
  <c r="I12" i="2" s="1"/>
  <c r="L2" i="2"/>
  <c r="N2" i="2" s="1"/>
  <c r="I11" i="2" l="1"/>
  <c r="Q11" i="2"/>
  <c r="N12" i="2"/>
  <c r="P2" i="2"/>
  <c r="R2" i="2" l="1"/>
  <c r="Q12" i="2" l="1"/>
  <c r="S12" i="2" s="1"/>
  <c r="N11" i="2"/>
</calcChain>
</file>

<file path=xl/sharedStrings.xml><?xml version="1.0" encoding="utf-8"?>
<sst xmlns="http://schemas.openxmlformats.org/spreadsheetml/2006/main" count="118" uniqueCount="80">
  <si>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</si>
  <si>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</si>
  <si>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</si>
  <si>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</si>
  <si>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</si>
  <si>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</si>
  <si>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</si>
  <si>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</si>
  <si>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</si>
  <si>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</si>
  <si>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</si>
  <si>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</si>
  <si>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</si>
  <si>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</si>
  <si>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</si>
  <si>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</si>
  <si>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</si>
  <si>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</si>
  <si>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</si>
  <si>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</si>
  <si>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</si>
  <si>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</si>
  <si>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</si>
  <si>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</si>
  <si>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</si>
  <si>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</si>
  <si>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</si>
  <si>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004-250-000-002-00</t>
  </si>
  <si>
    <t>21800 AVALON CORNERS</t>
  </si>
  <si>
    <t>WD</t>
  </si>
  <si>
    <t>03-ARM'S LENGTH</t>
  </si>
  <si>
    <t>00002</t>
  </si>
  <si>
    <t>RANCH</t>
  </si>
  <si>
    <t>No</t>
  </si>
  <si>
    <t xml:space="preserve">  /  /    </t>
  </si>
  <si>
    <t>LAKE AVALON FRONT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</si>
  <si>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</si>
  <si>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</si>
  <si>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</si>
  <si>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</si>
  <si>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</si>
  <si>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</si>
  <si>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</si>
  <si>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</si>
  <si>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35</t>
  </si>
  <si>
    <t>Ranch</t>
  </si>
  <si>
    <t>006-450-000-023-00</t>
  </si>
  <si>
    <t>19841 LONG LAKE RD.</t>
  </si>
  <si>
    <t>MCCAULS LKS</t>
  </si>
  <si>
    <t>006-490-000-019-02</t>
  </si>
  <si>
    <t>14056 POINTE RD.</t>
  </si>
  <si>
    <t>RUSH LK PK</t>
  </si>
  <si>
    <t>WEILANDS LONG LK</t>
  </si>
  <si>
    <t>006-520-000-061-00</t>
  </si>
  <si>
    <t>20590 LONG LAKE RD.</t>
  </si>
  <si>
    <t>006-450-000-022-00</t>
  </si>
  <si>
    <t>19851 LONG LAKE RD.</t>
  </si>
  <si>
    <t>006-520-000-017-01</t>
  </si>
  <si>
    <t>19650 LAKE DR.</t>
  </si>
  <si>
    <t>006-520-000-028-01</t>
  </si>
  <si>
    <t>20064 LONG LAKE RD</t>
  </si>
  <si>
    <t>006-520-000-026-01</t>
  </si>
  <si>
    <t>20020 N LONG LAKE RD</t>
  </si>
  <si>
    <t>AVALON LLAKE FRONT ECF 1.212</t>
  </si>
  <si>
    <t>Due to lack of viable sale in the Avalon Lake Front neighborhood.</t>
  </si>
  <si>
    <t xml:space="preserve">The Assessor used sales from adjacent township Montmorency </t>
  </si>
  <si>
    <t>Perimeters used for calculations arer as follows:</t>
  </si>
  <si>
    <t>the sales were from Long Lake and Ess lake both reacreational waters, as Lake Avalon is and less than a mile from ECF Neighborhood.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</si>
  <si>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</si>
  <si>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</si>
  <si>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</si>
  <si>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 WATERFRONT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 WATERFRONT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</si>
  <si>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</si>
  <si>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ESS/LONG LAKE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AVALON LAKE FRONT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</si>
  <si>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</si>
  <si>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ESS LONG MB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LAKE AVALON FRONT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</si>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</sst>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 applyBorder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 applyBorder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 applyBorder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Border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 applyBorder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0" fillId="0" borderId="0" xfId="0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0" fillId="0" borderId="0" xfId="0"/>
    <xf numFmtId="6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8" fontId="0" fillId="0" borderId="0" xfId="0" applyNumberFormat="1"/>
    <xf numFmtId="167" fontId="0" fillId="0" borderId="0" xfId="0" applyNumberFormat="1"/>
    <xf numFmtId="49" fontId="0" fillId="0" borderId="0" xfId="0" quotePrefix="1" applyNumberFormat="1" applyAlignment="1">
      <alignment horizontal="right"/>
    </xf>
    <xf numFmtId="168" fontId="0" fillId="0" borderId="0" xfId="0" applyNumberFormat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C56EC-7F7D-4FE5-8E24-A5932F516C82}">
  <dimension ref="A1:BL23"/>
  <sheetViews>
    <sheetView tabSelected="1" workbookViewId="0">
      <selection activeCell="W13" sqref="W13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49.710937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27</v>
      </c>
      <c r="B2" t="s">
        <v>28</v>
      </c>
      <c r="C2" s="17">
        <v>44407</v>
      </c>
      <c r="D2" s="7">
        <v>173000</v>
      </c>
      <c r="E2" t="s">
        <v>29</v>
      </c>
      <c r="F2" t="s">
        <v>30</v>
      </c>
      <c r="G2" s="7">
        <v>173000</v>
      </c>
      <c r="H2" s="7">
        <v>58900</v>
      </c>
      <c r="I2" s="12">
        <f>H2/G2*100</f>
        <v>34.04624277456648</v>
      </c>
      <c r="J2" s="7">
        <v>116965</v>
      </c>
      <c r="K2" s="7">
        <v>67067</v>
      </c>
      <c r="L2" s="7">
        <f>G2-K2</f>
        <v>105933</v>
      </c>
      <c r="M2" s="7">
        <v>47073.5859375</v>
      </c>
      <c r="N2" s="22">
        <f>L2/M2</f>
        <v>2.2503703061977931</v>
      </c>
      <c r="O2" s="27">
        <v>624</v>
      </c>
      <c r="P2" s="32">
        <f>L2/O2</f>
        <v>169.76442307692307</v>
      </c>
      <c r="Q2" s="37" t="s">
        <v>31</v>
      </c>
      <c r="R2" s="42">
        <f>ABS(N12-N2)*100</f>
        <v>75.729237243201837</v>
      </c>
      <c r="S2" t="s">
        <v>32</v>
      </c>
      <c r="U2" s="7">
        <v>65966</v>
      </c>
      <c r="V2" t="s">
        <v>33</v>
      </c>
      <c r="W2" s="17" t="s">
        <v>34</v>
      </c>
      <c r="Y2" t="s">
        <v>35</v>
      </c>
      <c r="Z2">
        <v>408</v>
      </c>
      <c r="AA2">
        <v>89</v>
      </c>
      <c r="AL2" s="2"/>
      <c r="BC2" s="2"/>
      <c r="BE2" s="2"/>
    </row>
    <row r="3" spans="1:64" x14ac:dyDescent="0.25">
      <c r="A3" s="67" t="s">
        <v>53</v>
      </c>
      <c r="B3" s="67" t="s">
        <v>54</v>
      </c>
      <c r="C3" s="70">
        <v>44634</v>
      </c>
      <c r="D3" s="68">
        <v>429000</v>
      </c>
      <c r="E3" s="67" t="s">
        <v>29</v>
      </c>
      <c r="F3" s="67" t="s">
        <v>30</v>
      </c>
      <c r="G3" s="68">
        <v>429000</v>
      </c>
      <c r="H3" s="68">
        <v>155600</v>
      </c>
      <c r="I3" s="69">
        <v>36.270396270396269</v>
      </c>
      <c r="J3" s="68">
        <v>317829</v>
      </c>
      <c r="K3" s="68">
        <v>172085</v>
      </c>
      <c r="L3" s="68">
        <v>256915</v>
      </c>
      <c r="M3" s="68">
        <v>208205.71875</v>
      </c>
      <c r="N3" s="71">
        <v>1.2339478547584324</v>
      </c>
      <c r="O3" s="72">
        <v>1536</v>
      </c>
      <c r="P3" s="73">
        <v>167.26236979166666</v>
      </c>
      <c r="Q3" s="74" t="s">
        <v>44</v>
      </c>
      <c r="R3" s="75">
        <v>28.71801849267419</v>
      </c>
      <c r="S3" s="67" t="s">
        <v>45</v>
      </c>
      <c r="U3" s="68">
        <v>163800</v>
      </c>
      <c r="V3" s="67">
        <v>408</v>
      </c>
      <c r="W3" s="67">
        <v>93</v>
      </c>
      <c r="Y3" s="67" t="s">
        <v>52</v>
      </c>
    </row>
    <row r="4" spans="1:64" x14ac:dyDescent="0.25">
      <c r="A4" s="58" t="s">
        <v>49</v>
      </c>
      <c r="B4" s="58" t="s">
        <v>50</v>
      </c>
      <c r="C4" s="61">
        <v>44039</v>
      </c>
      <c r="D4" s="59">
        <v>283000</v>
      </c>
      <c r="E4" s="58" t="s">
        <v>29</v>
      </c>
      <c r="F4" s="58" t="s">
        <v>30</v>
      </c>
      <c r="G4" s="59">
        <v>283000</v>
      </c>
      <c r="H4" s="59">
        <v>108800</v>
      </c>
      <c r="I4" s="60">
        <v>38.445229681978802</v>
      </c>
      <c r="J4" s="59">
        <v>221491</v>
      </c>
      <c r="K4" s="59">
        <v>82301</v>
      </c>
      <c r="L4" s="59">
        <v>200699</v>
      </c>
      <c r="M4" s="59">
        <v>201724.640625</v>
      </c>
      <c r="N4" s="62">
        <v>0.99491564034109925</v>
      </c>
      <c r="O4" s="63">
        <v>1680</v>
      </c>
      <c r="P4" s="64">
        <v>119.46369047619048</v>
      </c>
      <c r="Q4" s="65" t="s">
        <v>44</v>
      </c>
      <c r="R4" s="66">
        <v>4.8147970509408777</v>
      </c>
      <c r="S4" s="58" t="s">
        <v>45</v>
      </c>
      <c r="U4" s="59">
        <v>65700</v>
      </c>
      <c r="V4" s="58">
        <v>408</v>
      </c>
      <c r="W4" s="58">
        <v>93</v>
      </c>
      <c r="Y4" s="58" t="s">
        <v>51</v>
      </c>
    </row>
    <row r="5" spans="1:64" x14ac:dyDescent="0.25">
      <c r="A5" s="49" t="s">
        <v>46</v>
      </c>
      <c r="B5" s="49" t="s">
        <v>47</v>
      </c>
      <c r="C5" s="52">
        <v>44465</v>
      </c>
      <c r="D5" s="50">
        <v>285000</v>
      </c>
      <c r="E5" s="49" t="s">
        <v>29</v>
      </c>
      <c r="F5" s="49" t="s">
        <v>30</v>
      </c>
      <c r="G5" s="50">
        <v>285000</v>
      </c>
      <c r="H5" s="50">
        <v>99600</v>
      </c>
      <c r="I5" s="51">
        <v>34.94736842105263</v>
      </c>
      <c r="J5" s="50">
        <v>203202</v>
      </c>
      <c r="K5" s="50">
        <v>104734</v>
      </c>
      <c r="L5" s="50">
        <v>180266</v>
      </c>
      <c r="M5" s="50">
        <v>142707.25</v>
      </c>
      <c r="N5" s="53">
        <v>1.2631873993787983</v>
      </c>
      <c r="O5" s="54">
        <v>1200</v>
      </c>
      <c r="P5" s="55">
        <v>150.22166666666666</v>
      </c>
      <c r="Q5" s="56" t="s">
        <v>44</v>
      </c>
      <c r="R5" s="57">
        <v>31.641972954710784</v>
      </c>
      <c r="S5" s="49" t="s">
        <v>45</v>
      </c>
      <c r="U5" s="50">
        <v>99000</v>
      </c>
      <c r="V5" s="49">
        <v>408</v>
      </c>
      <c r="W5" s="49">
        <v>89</v>
      </c>
      <c r="X5" s="48"/>
      <c r="Y5" s="49" t="s">
        <v>48</v>
      </c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</row>
    <row r="6" spans="1:64" x14ac:dyDescent="0.25">
      <c r="A6" s="94" t="s">
        <v>59</v>
      </c>
      <c r="B6" s="94" t="s">
        <v>60</v>
      </c>
      <c r="C6" s="97">
        <v>44158</v>
      </c>
      <c r="D6" s="95">
        <v>370000</v>
      </c>
      <c r="E6" s="94" t="s">
        <v>29</v>
      </c>
      <c r="F6" s="94" t="s">
        <v>30</v>
      </c>
      <c r="G6" s="95">
        <v>370000</v>
      </c>
      <c r="H6" s="95">
        <v>137500</v>
      </c>
      <c r="I6" s="96">
        <v>37.162162162162161</v>
      </c>
      <c r="J6" s="95">
        <v>278894</v>
      </c>
      <c r="K6" s="95">
        <v>139898</v>
      </c>
      <c r="L6" s="95">
        <v>230102</v>
      </c>
      <c r="M6" s="95">
        <v>201443.484375</v>
      </c>
      <c r="N6" s="98">
        <v>1.142265785929568</v>
      </c>
      <c r="O6" s="99">
        <v>1890</v>
      </c>
      <c r="P6" s="100">
        <v>121.74708994708995</v>
      </c>
      <c r="Q6" s="101" t="s">
        <v>44</v>
      </c>
      <c r="R6" s="102">
        <v>19.549811609787749</v>
      </c>
      <c r="S6" s="94" t="s">
        <v>45</v>
      </c>
      <c r="U6" s="95">
        <v>130780</v>
      </c>
      <c r="V6" s="94">
        <v>408</v>
      </c>
      <c r="W6" s="94">
        <v>94</v>
      </c>
      <c r="Y6" s="94" t="s">
        <v>52</v>
      </c>
    </row>
    <row r="7" spans="1:64" x14ac:dyDescent="0.25">
      <c r="A7" s="76" t="s">
        <v>55</v>
      </c>
      <c r="B7" s="76" t="s">
        <v>56</v>
      </c>
      <c r="C7" s="79">
        <v>44022</v>
      </c>
      <c r="D7" s="77">
        <v>170000</v>
      </c>
      <c r="E7" s="76" t="s">
        <v>29</v>
      </c>
      <c r="F7" s="76" t="s">
        <v>30</v>
      </c>
      <c r="G7" s="77">
        <v>170000</v>
      </c>
      <c r="H7" s="77">
        <v>78600</v>
      </c>
      <c r="I7" s="78">
        <v>46.235294117647058</v>
      </c>
      <c r="J7" s="77">
        <v>157979</v>
      </c>
      <c r="K7" s="77">
        <v>104734</v>
      </c>
      <c r="L7" s="77">
        <v>65266</v>
      </c>
      <c r="M7" s="77">
        <v>77166.6640625</v>
      </c>
      <c r="N7" s="80">
        <v>0.84577972616697239</v>
      </c>
      <c r="O7" s="81">
        <v>1000</v>
      </c>
      <c r="P7" s="82">
        <v>65.266000000000005</v>
      </c>
      <c r="Q7" s="83" t="s">
        <v>44</v>
      </c>
      <c r="R7" s="84">
        <v>10.098794366471807</v>
      </c>
      <c r="S7" s="76" t="s">
        <v>45</v>
      </c>
      <c r="U7" s="77">
        <v>99000</v>
      </c>
      <c r="V7" s="76">
        <v>408</v>
      </c>
      <c r="W7" s="76">
        <v>64</v>
      </c>
      <c r="X7" s="76"/>
      <c r="Y7" s="76" t="s">
        <v>48</v>
      </c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</row>
    <row r="8" spans="1:64" x14ac:dyDescent="0.25">
      <c r="A8" s="85" t="s">
        <v>57</v>
      </c>
      <c r="B8" s="85" t="s">
        <v>58</v>
      </c>
      <c r="C8" s="88">
        <v>44032</v>
      </c>
      <c r="D8" s="86">
        <v>205000</v>
      </c>
      <c r="E8" s="85" t="s">
        <v>29</v>
      </c>
      <c r="F8" s="85" t="s">
        <v>30</v>
      </c>
      <c r="G8" s="86">
        <v>205000</v>
      </c>
      <c r="H8" s="86">
        <v>90600</v>
      </c>
      <c r="I8" s="87">
        <v>44.195121951219512</v>
      </c>
      <c r="J8" s="86">
        <v>181955</v>
      </c>
      <c r="K8" s="86">
        <v>137146</v>
      </c>
      <c r="L8" s="86">
        <v>67854</v>
      </c>
      <c r="M8" s="86">
        <v>64940.578125</v>
      </c>
      <c r="N8" s="89">
        <v>1.0448628878756228</v>
      </c>
      <c r="O8" s="90">
        <v>936</v>
      </c>
      <c r="P8" s="91">
        <v>72.493589743589737</v>
      </c>
      <c r="Q8" s="92" t="s">
        <v>44</v>
      </c>
      <c r="R8" s="93">
        <v>9.8095218043932277</v>
      </c>
      <c r="S8" s="85" t="s">
        <v>45</v>
      </c>
      <c r="U8" s="86">
        <v>130000</v>
      </c>
      <c r="V8" s="85">
        <v>408</v>
      </c>
      <c r="W8" s="85">
        <v>64</v>
      </c>
      <c r="Y8" s="85" t="s">
        <v>52</v>
      </c>
    </row>
    <row r="9" spans="1:64" ht="15.75" thickBot="1" x14ac:dyDescent="0.3">
      <c r="A9" s="103" t="s">
        <v>61</v>
      </c>
      <c r="B9" s="103" t="s">
        <v>62</v>
      </c>
      <c r="C9" s="106">
        <v>44463</v>
      </c>
      <c r="D9" s="104">
        <v>525000</v>
      </c>
      <c r="E9" s="103" t="s">
        <v>29</v>
      </c>
      <c r="F9" s="103" t="s">
        <v>30</v>
      </c>
      <c r="G9" s="104">
        <v>525000</v>
      </c>
      <c r="H9" s="104">
        <v>171000</v>
      </c>
      <c r="I9" s="105">
        <v>32.571428571428577</v>
      </c>
      <c r="J9" s="104">
        <v>350329</v>
      </c>
      <c r="K9" s="104">
        <v>167005</v>
      </c>
      <c r="L9" s="104">
        <v>357995</v>
      </c>
      <c r="M9" s="104">
        <v>265686.96875</v>
      </c>
      <c r="N9" s="107">
        <v>1.3474315345020098</v>
      </c>
      <c r="O9" s="108">
        <v>2160</v>
      </c>
      <c r="P9" s="109">
        <v>165.73842592592592</v>
      </c>
      <c r="Q9" s="110" t="s">
        <v>44</v>
      </c>
      <c r="R9" s="111">
        <v>40.066386467031933</v>
      </c>
      <c r="S9" s="103" t="s">
        <v>45</v>
      </c>
      <c r="U9" s="104">
        <v>147160</v>
      </c>
      <c r="V9" s="103">
        <v>408</v>
      </c>
      <c r="W9" s="103">
        <v>93</v>
      </c>
      <c r="Y9" s="103" t="s">
        <v>52</v>
      </c>
    </row>
    <row r="10" spans="1:64" ht="15.75" thickTop="1" x14ac:dyDescent="0.25">
      <c r="A10" s="3"/>
      <c r="B10" s="3"/>
      <c r="C10" s="18" t="s">
        <v>36</v>
      </c>
      <c r="D10" s="8">
        <f>+SUM(D2:D9)</f>
        <v>2440000</v>
      </c>
      <c r="E10" s="3"/>
      <c r="F10" s="3"/>
      <c r="G10" s="8">
        <f>+SUM(G2:G9)</f>
        <v>2440000</v>
      </c>
      <c r="H10" s="8">
        <f>+SUM(H2:H9)</f>
        <v>900600</v>
      </c>
      <c r="I10" s="13"/>
      <c r="J10" s="8">
        <f>+SUM(J2:J9)</f>
        <v>1828644</v>
      </c>
      <c r="K10" s="8"/>
      <c r="L10" s="8">
        <f>+SUM(L2:L9)</f>
        <v>1465030</v>
      </c>
      <c r="M10" s="8">
        <f>+SUM(M2:M9)</f>
        <v>1208948.890625</v>
      </c>
      <c r="N10" s="23"/>
      <c r="O10" s="28"/>
      <c r="P10" s="33">
        <f>AVERAGE(P2:P9)</f>
        <v>128.99465695350656</v>
      </c>
      <c r="Q10" s="38"/>
      <c r="R10" s="43">
        <f>ABS(N12-N11)*100</f>
        <v>28.125664722436294</v>
      </c>
      <c r="S10" s="3"/>
      <c r="T10" s="3"/>
      <c r="U10" s="8"/>
      <c r="V10" s="3"/>
      <c r="W10" s="18"/>
      <c r="X10" s="3"/>
      <c r="Y10" s="3"/>
      <c r="Z10" s="3"/>
      <c r="AA10" s="3"/>
    </row>
    <row r="11" spans="1:64" x14ac:dyDescent="0.25">
      <c r="A11" s="4"/>
      <c r="B11" s="4"/>
      <c r="C11" s="19"/>
      <c r="D11" s="9"/>
      <c r="E11" s="4"/>
      <c r="F11" s="4"/>
      <c r="G11" s="9"/>
      <c r="H11" s="9" t="s">
        <v>37</v>
      </c>
      <c r="I11" s="14">
        <f>H10/G10*100</f>
        <v>36.909836065573771</v>
      </c>
      <c r="J11" s="9"/>
      <c r="K11" s="9"/>
      <c r="L11" s="9"/>
      <c r="M11" s="9" t="s">
        <v>38</v>
      </c>
      <c r="N11" s="24">
        <f>L10/M10</f>
        <v>1.2118212865414117</v>
      </c>
      <c r="O11" s="29"/>
      <c r="P11" s="34" t="s">
        <v>39</v>
      </c>
      <c r="Q11" s="39">
        <f>STDEV(N2:N4)</f>
        <v>0.66663550977284447</v>
      </c>
      <c r="R11" s="44"/>
      <c r="S11" s="4"/>
      <c r="T11" s="4"/>
      <c r="U11" s="9"/>
      <c r="V11" s="4"/>
      <c r="W11" s="19"/>
      <c r="X11" s="4"/>
      <c r="Y11" s="4"/>
      <c r="Z11" s="4"/>
      <c r="AA11" s="4"/>
    </row>
    <row r="12" spans="1:64" x14ac:dyDescent="0.25">
      <c r="A12" s="47" t="s">
        <v>63</v>
      </c>
      <c r="B12" s="5"/>
      <c r="C12" s="20"/>
      <c r="D12" s="10"/>
      <c r="E12" s="5"/>
      <c r="F12" s="5"/>
      <c r="G12" s="10"/>
      <c r="H12" s="10" t="s">
        <v>40</v>
      </c>
      <c r="I12" s="15">
        <f>STDEV(I2:I4)</f>
        <v>2.1995395333543724</v>
      </c>
      <c r="J12" s="10"/>
      <c r="K12" s="10"/>
      <c r="L12" s="10"/>
      <c r="M12" s="10" t="s">
        <v>41</v>
      </c>
      <c r="N12" s="25">
        <f>AVERAGE(N2:N4)</f>
        <v>1.4930779337657747</v>
      </c>
      <c r="O12" s="30"/>
      <c r="P12" s="35" t="s">
        <v>42</v>
      </c>
      <c r="Q12" s="46">
        <f>AVERAGE(R2:R4)</f>
        <v>36.420684262272303</v>
      </c>
      <c r="R12" s="45" t="s">
        <v>43</v>
      </c>
      <c r="S12" s="5">
        <f>+(Q12/N12)</f>
        <v>24.393022921726313</v>
      </c>
      <c r="T12" s="5"/>
      <c r="U12" s="10"/>
      <c r="V12" s="5"/>
      <c r="W12" s="20"/>
      <c r="X12" s="5"/>
      <c r="Y12" s="5"/>
      <c r="Z12" s="5"/>
      <c r="AA12" s="5"/>
    </row>
    <row r="13" spans="1:64" x14ac:dyDescent="0.25">
      <c r="A13" t="s">
        <v>64</v>
      </c>
    </row>
    <row r="14" spans="1:64" x14ac:dyDescent="0.25">
      <c r="A14" t="s">
        <v>65</v>
      </c>
    </row>
    <row r="15" spans="1:64" x14ac:dyDescent="0.25">
      <c r="A15" t="s">
        <v>67</v>
      </c>
    </row>
    <row r="16" spans="1:64" x14ac:dyDescent="0.25">
      <c r="A16" t="s">
        <v>66</v>
      </c>
    </row>
    <row r="17" spans="1:3" x14ac:dyDescent="0.25">
      <c r="A17" s="112" t="s">
        <v>2</v>
      </c>
      <c r="B17" s="113" t="s">
        <v>68</v>
      </c>
      <c r="C17" s="114" t="s">
        <v>69</v>
      </c>
    </row>
    <row r="18" spans="1:3" ht="21" x14ac:dyDescent="0.25">
      <c r="A18" s="112" t="s">
        <v>5</v>
      </c>
      <c r="B18" s="113" t="s">
        <v>70</v>
      </c>
      <c r="C18" s="114" t="s">
        <v>69</v>
      </c>
    </row>
    <row r="19" spans="1:3" ht="21" x14ac:dyDescent="0.25">
      <c r="A19" s="112" t="s">
        <v>25</v>
      </c>
      <c r="B19" s="113" t="s">
        <v>71</v>
      </c>
      <c r="C19" s="114" t="s">
        <v>69</v>
      </c>
    </row>
    <row r="20" spans="1:3" x14ac:dyDescent="0.25">
      <c r="A20" s="112" t="s">
        <v>72</v>
      </c>
      <c r="B20" s="113" t="s">
        <v>73</v>
      </c>
      <c r="C20" s="114" t="s">
        <v>69</v>
      </c>
    </row>
    <row r="21" spans="1:3" x14ac:dyDescent="0.25">
      <c r="A21" s="112" t="s">
        <v>74</v>
      </c>
      <c r="B21" s="113" t="s">
        <v>75</v>
      </c>
      <c r="C21" s="114" t="s">
        <v>69</v>
      </c>
    </row>
    <row r="22" spans="1:3" x14ac:dyDescent="0.25">
      <c r="A22" s="112" t="s">
        <v>76</v>
      </c>
      <c r="B22" s="113" t="s">
        <v>77</v>
      </c>
      <c r="C22" s="114" t="s">
        <v>69</v>
      </c>
    </row>
    <row r="23" spans="1:3" x14ac:dyDescent="0.25">
      <c r="A23" s="112" t="s">
        <v>78</v>
      </c>
      <c r="B23" s="113" t="s">
        <v>79</v>
      </c>
      <c r="C23"/>
    </row>
  </sheetData>
  <conditionalFormatting sqref="A2:AA2 A3:S4 U3:AA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356B4-3F91-4B92-970D-9318E0CE08E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dcterms:created xsi:type="dcterms:W3CDTF">2023-02-01T18:29:22Z</dcterms:created>
  <dcterms:modified xsi:type="dcterms:W3CDTF">2023-02-01T18:55:00Z</dcterms:modified>
</cp:coreProperties>
</file>